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45" windowHeight="9675"/>
  </bookViews>
  <sheets>
    <sheet name="Sheet1" sheetId="1" r:id="rId1"/>
  </sheets>
  <definedNames>
    <definedName name="_xlnm._FilterDatabase" localSheetId="0" hidden="1">Sheet1!$A$1:$I$63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1" name="ID_16FF2C1DC1DC4C9888641C7AFD749ABD" descr="540b92a334b05065bd2277efe371ef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490075" y="54009925"/>
          <a:ext cx="1296670" cy="972185"/>
        </a:xfrm>
        <a:prstGeom prst="rect">
          <a:avLst/>
        </a:prstGeom>
      </xdr:spPr>
    </xdr:pic>
  </etc:cellImage>
  <etc:cellImage>
    <xdr:pic>
      <xdr:nvPicPr>
        <xdr:cNvPr id="44" name="ID_8198CAE0BE644ECC9C4105BD3DF6DB9D" descr="396e712b70560eddcd5a5027adfdc2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94850" y="2574925"/>
          <a:ext cx="955675" cy="1080135"/>
        </a:xfrm>
        <a:prstGeom prst="rect">
          <a:avLst/>
        </a:prstGeom>
      </xdr:spPr>
    </xdr:pic>
  </etc:cellImage>
  <etc:cellImage>
    <xdr:pic>
      <xdr:nvPicPr>
        <xdr:cNvPr id="20" name="ID_7BC53D8B9914486CBF3B12048C138D7E" descr="C:/Users/Administrator/Desktop/新建文件夹 (6)/2-(3).jpg2-(3)"/>
        <xdr:cNvPicPr>
          <a:picLocks noChangeAspect="1"/>
        </xdr:cNvPicPr>
      </xdr:nvPicPr>
      <xdr:blipFill>
        <a:blip r:embed="rId3"/>
        <a:srcRect l="9" r="9"/>
        <a:stretch>
          <a:fillRect/>
        </a:stretch>
      </xdr:blipFill>
      <xdr:spPr>
        <a:xfrm>
          <a:off x="9499600" y="52847875"/>
          <a:ext cx="1296670" cy="972185"/>
        </a:xfrm>
        <a:prstGeom prst="rect">
          <a:avLst/>
        </a:prstGeom>
      </xdr:spPr>
    </xdr:pic>
  </etc:cellImage>
  <etc:cellImage>
    <xdr:pic>
      <xdr:nvPicPr>
        <xdr:cNvPr id="45" name="ID_B1CC6C67D5EB4C6DADD4B40F880EE549" descr="健康楼墙上指示牌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652000" y="1409700"/>
          <a:ext cx="694055" cy="1080135"/>
        </a:xfrm>
        <a:prstGeom prst="rect">
          <a:avLst/>
        </a:prstGeom>
      </xdr:spPr>
    </xdr:pic>
  </etc:cellImage>
  <etc:cellImage>
    <xdr:pic>
      <xdr:nvPicPr>
        <xdr:cNvPr id="18" name="ID_31D79154CF2E4670B6F93021569D3FA4" descr="微信图片_2024082711012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509125" y="48237775"/>
          <a:ext cx="1297305" cy="1038860"/>
        </a:xfrm>
        <a:prstGeom prst="rect">
          <a:avLst/>
        </a:prstGeom>
      </xdr:spPr>
    </xdr:pic>
  </etc:cellImage>
  <etc:cellImage>
    <xdr:pic>
      <xdr:nvPicPr>
        <xdr:cNvPr id="43" name="ID_BE54E823D6E74E528DDEDCC86743BE6E" descr="172717815519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480550" y="3813175"/>
          <a:ext cx="1304290" cy="972185"/>
        </a:xfrm>
        <a:prstGeom prst="rect">
          <a:avLst/>
        </a:prstGeom>
      </xdr:spPr>
    </xdr:pic>
  </etc:cellImage>
  <etc:cellImage>
    <xdr:pic>
      <xdr:nvPicPr>
        <xdr:cNvPr id="36" name="ID_04A5142869CC411882C1814AF7AB92D6" descr="微信图片_20240822172233"/>
        <xdr:cNvPicPr>
          <a:picLocks noChangeAspect="1"/>
        </xdr:cNvPicPr>
      </xdr:nvPicPr>
      <xdr:blipFill>
        <a:blip r:embed="rId7"/>
        <a:srcRect b="10679"/>
        <a:stretch>
          <a:fillRect/>
        </a:stretch>
      </xdr:blipFill>
      <xdr:spPr>
        <a:xfrm>
          <a:off x="9435465" y="14679930"/>
          <a:ext cx="1478915" cy="925195"/>
        </a:xfrm>
        <a:prstGeom prst="rect">
          <a:avLst/>
        </a:prstGeom>
      </xdr:spPr>
    </xdr:pic>
  </etc:cellImage>
  <etc:cellImage>
    <xdr:pic>
      <xdr:nvPicPr>
        <xdr:cNvPr id="7" name="ID_540589F0FF914D6B838FEF6F4375DA4E" descr="46c9c7998b0791eace23a7d35f630d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479915" y="1406525"/>
          <a:ext cx="1322705" cy="982980"/>
        </a:xfrm>
        <a:prstGeom prst="rect">
          <a:avLst/>
        </a:prstGeom>
      </xdr:spPr>
    </xdr:pic>
  </etc:cellImage>
  <etc:cellImage>
    <xdr:pic>
      <xdr:nvPicPr>
        <xdr:cNvPr id="33" name="ID_10F5A0FF134A42EDAFEF7DF9E0579ED8" descr="15c3ca6d704ac50c293d8a34c02274a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490075" y="79222600"/>
          <a:ext cx="1297305" cy="972185"/>
        </a:xfrm>
        <a:prstGeom prst="rect">
          <a:avLst/>
        </a:prstGeom>
      </xdr:spPr>
    </xdr:pic>
  </etc:cellImage>
  <etc:cellImage>
    <xdr:pic>
      <xdr:nvPicPr>
        <xdr:cNvPr id="9" name="ID_3140391306DE470187717DD0D00C8D5E" descr="未标题-1"/>
        <xdr:cNvPicPr>
          <a:picLocks noChangeAspect="1"/>
        </xdr:cNvPicPr>
      </xdr:nvPicPr>
      <xdr:blipFill>
        <a:blip r:embed="rId10"/>
        <a:srcRect t="3914" b="5093"/>
        <a:stretch>
          <a:fillRect/>
        </a:stretch>
      </xdr:blipFill>
      <xdr:spPr>
        <a:xfrm>
          <a:off x="9393555" y="11529060"/>
          <a:ext cx="1503680" cy="953135"/>
        </a:xfrm>
        <a:prstGeom prst="rect">
          <a:avLst/>
        </a:prstGeom>
      </xdr:spPr>
    </xdr:pic>
  </etc:cellImage>
  <etc:cellImage>
    <xdr:pic>
      <xdr:nvPicPr>
        <xdr:cNvPr id="37" name="ID_AB4370CF00624528B0D9620D63EA9B23" descr="C:/Users/Administrator/Desktop/新建文件夹 (6)/微信图片_20240828154122.jpg微信图片_20240828154122"/>
        <xdr:cNvPicPr>
          <a:picLocks noChangeAspect="1"/>
        </xdr:cNvPicPr>
      </xdr:nvPicPr>
      <xdr:blipFill>
        <a:blip r:embed="rId11"/>
        <a:srcRect l="5" r="5"/>
        <a:stretch>
          <a:fillRect/>
        </a:stretch>
      </xdr:blipFill>
      <xdr:spPr>
        <a:xfrm>
          <a:off x="9747250" y="17508220"/>
          <a:ext cx="729615" cy="972185"/>
        </a:xfrm>
        <a:prstGeom prst="rect">
          <a:avLst/>
        </a:prstGeom>
      </xdr:spPr>
    </xdr:pic>
  </etc:cellImage>
  <etc:cellImage>
    <xdr:pic>
      <xdr:nvPicPr>
        <xdr:cNvPr id="38" name="ID_958FB4979718454C9FC39C564EDE0E54" descr="微信图片_2024082217223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772650" y="20929600"/>
          <a:ext cx="729615" cy="972185"/>
        </a:xfrm>
        <a:prstGeom prst="rect">
          <a:avLst/>
        </a:prstGeom>
      </xdr:spPr>
    </xdr:pic>
  </etc:cellImage>
  <etc:cellImage>
    <xdr:pic>
      <xdr:nvPicPr>
        <xdr:cNvPr id="39" name="ID_FF156EB3F51A4FFC9E769A275F93DE07" descr="未标题-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442450" y="23187025"/>
          <a:ext cx="1315720" cy="972185"/>
        </a:xfrm>
        <a:prstGeom prst="rect">
          <a:avLst/>
        </a:prstGeom>
      </xdr:spPr>
    </xdr:pic>
  </etc:cellImage>
  <etc:cellImage>
    <xdr:pic>
      <xdr:nvPicPr>
        <xdr:cNvPr id="34" name="ID_69D55534E3D04D53B58E9296BBFD521F" descr="原急诊楼墙上指示牌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661525" y="80327500"/>
          <a:ext cx="730250" cy="972185"/>
        </a:xfrm>
        <a:prstGeom prst="rect">
          <a:avLst/>
        </a:prstGeom>
      </xdr:spPr>
    </xdr:pic>
  </etc:cellImage>
  <etc:cellImage>
    <xdr:pic>
      <xdr:nvPicPr>
        <xdr:cNvPr id="26" name="ID_2BE0AD1732B34215939D11B90A73FE70" descr="C:/Users/Administrator/Desktop/医院图片/25.png25"/>
        <xdr:cNvPicPr>
          <a:picLocks noChangeAspect="1"/>
        </xdr:cNvPicPr>
      </xdr:nvPicPr>
      <xdr:blipFill>
        <a:blip r:embed="rId15"/>
        <a:srcRect t="223" b="223"/>
        <a:stretch>
          <a:fillRect/>
        </a:stretch>
      </xdr:blipFill>
      <xdr:spPr>
        <a:xfrm>
          <a:off x="9518650" y="62020450"/>
          <a:ext cx="1302385" cy="972185"/>
        </a:xfrm>
        <a:prstGeom prst="rect">
          <a:avLst/>
        </a:prstGeom>
      </xdr:spPr>
    </xdr:pic>
  </etc:cellImage>
  <etc:cellImage>
    <xdr:pic>
      <xdr:nvPicPr>
        <xdr:cNvPr id="10" name="ID_EDB4FF6D71EF48248A0AD7D755A7223D" descr="微信图片_2024082217223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513570" y="25434925"/>
          <a:ext cx="1296670" cy="972185"/>
        </a:xfrm>
        <a:prstGeom prst="rect">
          <a:avLst/>
        </a:prstGeom>
      </xdr:spPr>
    </xdr:pic>
  </etc:cellImage>
  <etc:cellImage>
    <xdr:pic>
      <xdr:nvPicPr>
        <xdr:cNvPr id="25" name="ID_9B9A77051F2E40FA8DD79F3ABCD67845" descr="C:/Users/Administrator/Desktop/医院图片/24.png24"/>
        <xdr:cNvPicPr>
          <a:picLocks noChangeAspect="1"/>
        </xdr:cNvPicPr>
      </xdr:nvPicPr>
      <xdr:blipFill>
        <a:blip r:embed="rId17"/>
        <a:srcRect t="301" b="301"/>
        <a:stretch>
          <a:fillRect/>
        </a:stretch>
      </xdr:blipFill>
      <xdr:spPr>
        <a:xfrm>
          <a:off x="9528175" y="60915550"/>
          <a:ext cx="1304925" cy="972185"/>
        </a:xfrm>
        <a:prstGeom prst="rect">
          <a:avLst/>
        </a:prstGeom>
      </xdr:spPr>
    </xdr:pic>
  </etc:cellImage>
  <etc:cellImage>
    <xdr:pic>
      <xdr:nvPicPr>
        <xdr:cNvPr id="11" name="ID_80B4D4DC2341457CAF7743233DF102E6" descr="微信图片_2024082217223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812655" y="27770455"/>
          <a:ext cx="729615" cy="972185"/>
        </a:xfrm>
        <a:prstGeom prst="rect">
          <a:avLst/>
        </a:prstGeom>
      </xdr:spPr>
    </xdr:pic>
  </etc:cellImage>
  <etc:cellImage>
    <xdr:pic>
      <xdr:nvPicPr>
        <xdr:cNvPr id="12" name="ID_093A8D7FFD57437D8C59ACD337C851DC" descr="微信图片_20240822172239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9461500" y="30064075"/>
          <a:ext cx="1296670" cy="972185"/>
        </a:xfrm>
        <a:prstGeom prst="rect">
          <a:avLst/>
        </a:prstGeom>
      </xdr:spPr>
    </xdr:pic>
  </etc:cellImage>
  <etc:cellImage>
    <xdr:pic>
      <xdr:nvPicPr>
        <xdr:cNvPr id="13" name="ID_18573D12B34948CCA6229859F5B672C6" descr="微信图片_2024082217224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9486900" y="32543750"/>
          <a:ext cx="1296670" cy="972185"/>
        </a:xfrm>
        <a:prstGeom prst="rect">
          <a:avLst/>
        </a:prstGeom>
      </xdr:spPr>
    </xdr:pic>
  </etc:cellImage>
  <etc:cellImage>
    <xdr:pic>
      <xdr:nvPicPr>
        <xdr:cNvPr id="14" name="ID_C5067C85B2BF477E9FB280B5A05D3BCF" descr="d0b5bd8bd8a7535e27d1a7755ebbc7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9599295" y="35636835"/>
          <a:ext cx="1027430" cy="972185"/>
        </a:xfrm>
        <a:prstGeom prst="rect">
          <a:avLst/>
        </a:prstGeom>
      </xdr:spPr>
    </xdr:pic>
  </etc:cellImage>
  <etc:cellImage>
    <xdr:pic>
      <xdr:nvPicPr>
        <xdr:cNvPr id="15" name="ID_258B015C77574B0E8250D78A2F102074" descr="微信图片_2024082217224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9490075" y="38007925"/>
          <a:ext cx="1296670" cy="972185"/>
        </a:xfrm>
        <a:prstGeom prst="rect">
          <a:avLst/>
        </a:prstGeom>
      </xdr:spPr>
    </xdr:pic>
  </etc:cellImage>
  <etc:cellImage>
    <xdr:pic>
      <xdr:nvPicPr>
        <xdr:cNvPr id="16" name="ID_01B93DD934AE476C889F053E7FE001AF" descr="微信图片_2024082217224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9509125" y="39160450"/>
          <a:ext cx="1296670" cy="972185"/>
        </a:xfrm>
        <a:prstGeom prst="rect">
          <a:avLst/>
        </a:prstGeom>
      </xdr:spPr>
    </xdr:pic>
  </etc:cellImage>
  <etc:cellImage>
    <xdr:pic>
      <xdr:nvPicPr>
        <xdr:cNvPr id="17" name="ID_970C4CC1908C4A61A1D41F65A9813CBB" descr="35e32429bea3d10b97d58889199e43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9467850" y="42298620"/>
          <a:ext cx="1296670" cy="972185"/>
        </a:xfrm>
        <a:prstGeom prst="rect">
          <a:avLst/>
        </a:prstGeom>
      </xdr:spPr>
    </xdr:pic>
  </etc:cellImage>
  <etc:cellImage>
    <xdr:pic>
      <xdr:nvPicPr>
        <xdr:cNvPr id="19" name="ID_6789F8EE27D6438EBFB1E95A5EFA414A" descr="C:/Users/Administrator/Desktop/新建文件夹 (6)/2-1626mmX1219mm-高清灯布-.jpg2-1626mmX1219mm-高清灯布-"/>
        <xdr:cNvPicPr>
          <a:picLocks noChangeAspect="1"/>
        </xdr:cNvPicPr>
      </xdr:nvPicPr>
      <xdr:blipFill>
        <a:blip r:embed="rId25"/>
        <a:srcRect l="104" r="104"/>
        <a:stretch>
          <a:fillRect/>
        </a:stretch>
      </xdr:blipFill>
      <xdr:spPr>
        <a:xfrm>
          <a:off x="9461500" y="51752500"/>
          <a:ext cx="1294130" cy="972185"/>
        </a:xfrm>
        <a:prstGeom prst="rect">
          <a:avLst/>
        </a:prstGeom>
      </xdr:spPr>
    </xdr:pic>
  </etc:cellImage>
  <etc:cellImage>
    <xdr:pic>
      <xdr:nvPicPr>
        <xdr:cNvPr id="27" name="ID_C4332B7DF113475C88A3B1D09B09FE99" descr="C:/Users/Administrator/Desktop/新建文件夹 (6)/2-(18).jpg2-(18)"/>
        <xdr:cNvPicPr>
          <a:picLocks noChangeAspect="1"/>
        </xdr:cNvPicPr>
      </xdr:nvPicPr>
      <xdr:blipFill>
        <a:blip r:embed="rId26"/>
        <a:srcRect t="686" b="686"/>
        <a:stretch>
          <a:fillRect/>
        </a:stretch>
      </xdr:blipFill>
      <xdr:spPr>
        <a:xfrm>
          <a:off x="9429750" y="68930520"/>
          <a:ext cx="1315085" cy="972185"/>
        </a:xfrm>
        <a:prstGeom prst="rect">
          <a:avLst/>
        </a:prstGeom>
      </xdr:spPr>
    </xdr:pic>
  </etc:cellImage>
  <etc:cellImage>
    <xdr:pic>
      <xdr:nvPicPr>
        <xdr:cNvPr id="24" name="ID_C50D4BFA287C4BCAA3AEBB2B9E667FAD" descr="C:/Users/Administrator/Desktop/医院图片/23.png23"/>
        <xdr:cNvPicPr>
          <a:picLocks noChangeAspect="1"/>
        </xdr:cNvPicPr>
      </xdr:nvPicPr>
      <xdr:blipFill>
        <a:blip r:embed="rId27"/>
        <a:srcRect l="21791" r="21791"/>
        <a:stretch>
          <a:fillRect/>
        </a:stretch>
      </xdr:blipFill>
      <xdr:spPr>
        <a:xfrm>
          <a:off x="9804400" y="59753500"/>
          <a:ext cx="731520" cy="972185"/>
        </a:xfrm>
        <a:prstGeom prst="rect">
          <a:avLst/>
        </a:prstGeom>
      </xdr:spPr>
    </xdr:pic>
  </etc:cellImage>
  <etc:cellImage>
    <xdr:pic>
      <xdr:nvPicPr>
        <xdr:cNvPr id="28" name="ID_F6906E235AF045688D2E6FD088244E42" descr="66b0e05d27f8348f91721855b741ba5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9728835" y="64202310"/>
          <a:ext cx="729615" cy="972185"/>
        </a:xfrm>
        <a:prstGeom prst="rect">
          <a:avLst/>
        </a:prstGeom>
      </xdr:spPr>
    </xdr:pic>
  </etc:cellImage>
  <etc:cellImage>
    <xdr:pic>
      <xdr:nvPicPr>
        <xdr:cNvPr id="30" name="ID_77295285E3BF4015978C44AA44B95316" descr="C:/Users/Administrator/Desktop/新建文件夹 (6)/2-(9).jpg2-(9)"/>
        <xdr:cNvPicPr>
          <a:picLocks noChangeAspect="1"/>
        </xdr:cNvPicPr>
      </xdr:nvPicPr>
      <xdr:blipFill>
        <a:blip r:embed="rId29"/>
        <a:srcRect t="265" b="265"/>
        <a:stretch>
          <a:fillRect/>
        </a:stretch>
      </xdr:blipFill>
      <xdr:spPr>
        <a:xfrm>
          <a:off x="9528175" y="73459975"/>
          <a:ext cx="1303655" cy="972185"/>
        </a:xfrm>
        <a:prstGeom prst="rect">
          <a:avLst/>
        </a:prstGeom>
      </xdr:spPr>
    </xdr:pic>
  </etc:cellImage>
  <etc:cellImage>
    <xdr:pic>
      <xdr:nvPicPr>
        <xdr:cNvPr id="31" name="ID_993EFC90D0AE4879A76F168275992E7C" descr="C:/Users/Administrator/Desktop/医院图片/29.png29"/>
        <xdr:cNvPicPr>
          <a:picLocks noChangeAspect="1"/>
        </xdr:cNvPicPr>
      </xdr:nvPicPr>
      <xdr:blipFill>
        <a:blip r:embed="rId30"/>
        <a:srcRect l="8" r="8"/>
        <a:stretch>
          <a:fillRect/>
        </a:stretch>
      </xdr:blipFill>
      <xdr:spPr>
        <a:xfrm>
          <a:off x="9451975" y="74602975"/>
          <a:ext cx="1296670" cy="972185"/>
        </a:xfrm>
        <a:prstGeom prst="rect">
          <a:avLst/>
        </a:prstGeom>
      </xdr:spPr>
    </xdr:pic>
  </etc:cellImage>
  <etc:cellImage>
    <xdr:pic>
      <xdr:nvPicPr>
        <xdr:cNvPr id="32" name="ID_C877C134FABC4B5891F410EEFBFCEEA9" descr="C:/Users/Administrator/Desktop/新建文件夹 (6)/2-(10).jpg2-(10)"/>
        <xdr:cNvPicPr>
          <a:picLocks noChangeAspect="1"/>
        </xdr:cNvPicPr>
      </xdr:nvPicPr>
      <xdr:blipFill>
        <a:blip r:embed="rId31"/>
        <a:srcRect l="2864" r="2864"/>
        <a:stretch>
          <a:fillRect/>
        </a:stretch>
      </xdr:blipFill>
      <xdr:spPr>
        <a:xfrm>
          <a:off x="9572625" y="76979780"/>
          <a:ext cx="1223010" cy="972185"/>
        </a:xfrm>
        <a:prstGeom prst="rect">
          <a:avLst/>
        </a:prstGeom>
      </xdr:spPr>
    </xdr:pic>
  </etc:cellImage>
  <etc:cellImage>
    <xdr:pic>
      <xdr:nvPicPr>
        <xdr:cNvPr id="3" name="ID_BDB4E47AC1DF41679591017B3E7606BF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6160770" y="996950"/>
          <a:ext cx="536575" cy="25793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0F172CE8625D460A9F14BEE4BE643B98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6165850" y="4737735"/>
          <a:ext cx="456565" cy="128778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<sst xmlns="http://schemas.openxmlformats.org/spreadsheetml/2006/main" count="239" uniqueCount="111">
  <si>
    <t>采购制作院区室外导示等一批标识项目需求</t>
  </si>
  <si>
    <t>序号</t>
  </si>
  <si>
    <t>具体地址/项目</t>
  </si>
  <si>
    <t>材料/要求</t>
  </si>
  <si>
    <t>尺寸</t>
  </si>
  <si>
    <t>单位</t>
  </si>
  <si>
    <t>数量</t>
  </si>
  <si>
    <t>单价</t>
  </si>
  <si>
    <t>金额</t>
  </si>
  <si>
    <t>参考图</t>
  </si>
  <si>
    <t>医院大门口健康楼外墙上：上墙指示牌</t>
  </si>
  <si>
    <t>直喷铝框架子</t>
  </si>
  <si>
    <t>60*95cm</t>
  </si>
  <si>
    <t>块</t>
  </si>
  <si>
    <t>立式双面指引</t>
  </si>
  <si>
    <t>1、1.2镀锌板激光切割折弯焊接成型，内置方通骨架，环氧底漆+汽车漆面漆，文字内容丝印，logo+地图信息3mm亚克力uv粘贴，双面内容不发光。
2、内容业主自定。</t>
  </si>
  <si>
    <t>0.95*2.8米</t>
  </si>
  <si>
    <t>套</t>
  </si>
  <si>
    <t>树形指示</t>
  </si>
  <si>
    <t>1、1.0#201不锈钢焊接成型，方通骨架支撑，烤汽车漆，指引内容丝印。
2、内容业主自定。</t>
  </si>
  <si>
    <t>杆长3米，指示标5块（规格0.61*0.15米）</t>
  </si>
  <si>
    <t xml:space="preserve"> 医院总平面图</t>
  </si>
  <si>
    <t>1、1.0#201不锈钢激光切割折弯焊接成型，内置方通骨架，烤汽车漆+分色。
2、指引信息铝合金索引牌，可拆卸更换。
3、医院平面图材质为3mm亚克力雕刻uv，可拆卸更换。
4、logo亚克力uv粘贴。
5、文字内容丝印。
6、内容业主自定。</t>
  </si>
  <si>
    <t>180*180cm</t>
  </si>
  <si>
    <t>个</t>
  </si>
  <si>
    <t>门诊</t>
  </si>
  <si>
    <t>1、不锈钢发光字</t>
  </si>
  <si>
    <t>门：860mm*1076mm；诊：1324mm*1090mm</t>
  </si>
  <si>
    <t>只</t>
  </si>
  <si>
    <t>做1立体字上墙，内容：1号楼</t>
  </si>
  <si>
    <t>铁皮字炯红漆</t>
  </si>
  <si>
    <t xml:space="preserve">148*68cm, </t>
  </si>
  <si>
    <t>CM</t>
  </si>
  <si>
    <t>55cm*2</t>
  </si>
  <si>
    <t>做立体字：10号楼 德馨楼（尺寸：432x90cm）</t>
  </si>
  <si>
    <t>69cm*3</t>
  </si>
  <si>
    <t>cm</t>
  </si>
  <si>
    <t>做立体字上墙：10号楼</t>
  </si>
  <si>
    <t>90cm*2</t>
  </si>
  <si>
    <t>33cm*2</t>
  </si>
  <si>
    <t>做立体字：9号楼（尺寸：103x90cm）</t>
  </si>
  <si>
    <t>90*63cm</t>
  </si>
  <si>
    <t>做1块牌：9号楼/内科综合大楼（尺寸：40x45cm）</t>
  </si>
  <si>
    <t>1.5PVC直喷+亚克力膜</t>
  </si>
  <si>
    <t>40x45cm</t>
  </si>
  <si>
    <t>做1个块牌：9号楼/内科综合大楼（尺寸：53x60cm）</t>
  </si>
  <si>
    <t>53x60cm</t>
  </si>
  <si>
    <t>做立体字：9号楼（尺寸：103x91cm）</t>
  </si>
  <si>
    <t xml:space="preserve">做1个块牌：8号楼（尺寸：53x48cm）
</t>
  </si>
  <si>
    <t>53x48cm</t>
  </si>
  <si>
    <t>做立体字：8号楼（尺寸：102x90cm）</t>
  </si>
  <si>
    <t>做立体字，横向做：9号楼（尺寸：103x90cm）</t>
  </si>
  <si>
    <t>做立体字，横向做：9号楼（尺寸：103x91cm）</t>
  </si>
  <si>
    <t>做1块牌上墙：8号楼/外科综合大楼（尺寸：53x60cm）</t>
  </si>
  <si>
    <t>左边墙顶上做1套立体字，内容：2号楼</t>
  </si>
  <si>
    <t>131*92cm</t>
  </si>
  <si>
    <t>49cm*2</t>
  </si>
  <si>
    <t>左边墙顶上做1套立体字，内容：爱心楼</t>
  </si>
  <si>
    <t>130*130cn</t>
  </si>
  <si>
    <t>平方</t>
  </si>
  <si>
    <t>左边墙顶上做2套立体字，内容：爱心楼</t>
  </si>
  <si>
    <t>130*119cm</t>
  </si>
  <si>
    <t>左边墙顶上做3套立体字，内容：爱心楼</t>
  </si>
  <si>
    <t>131*130cm</t>
  </si>
  <si>
    <t>做  2号楼  覆盖红十字</t>
  </si>
  <si>
    <t>148*103cm</t>
  </si>
  <si>
    <t>做1块牌，内容：2号楼/爱心楼</t>
  </si>
  <si>
    <t>44x50cm</t>
  </si>
  <si>
    <t>做1块牌，内容：2号楼/爱心楼   0.23米高</t>
  </si>
  <si>
    <t>23x20cm</t>
  </si>
  <si>
    <t>做1块牌，内容：1号楼</t>
  </si>
  <si>
    <t>做1块牌，内容：5号楼|匠心楼</t>
  </si>
  <si>
    <t>61.7x70cm</t>
  </si>
  <si>
    <t>做1块牌，内容：6号楼|药学楼</t>
  </si>
  <si>
    <t>60x68cm</t>
  </si>
  <si>
    <t>做1块牌，内容：3号楼</t>
  </si>
  <si>
    <t>64.4x58cm</t>
  </si>
  <si>
    <t>做立体字：5号楼</t>
  </si>
  <si>
    <t>46*67cm</t>
  </si>
  <si>
    <t>32*31.7cm</t>
  </si>
  <si>
    <t>86*123cm</t>
  </si>
  <si>
    <t>62.5*62cm</t>
  </si>
  <si>
    <t>做立体字：匠心楼</t>
  </si>
  <si>
    <t>68*67CM</t>
  </si>
  <si>
    <t>785*780</t>
  </si>
  <si>
    <t>做1牌，内容：1号楼|门诊综合楼</t>
  </si>
  <si>
    <t>1x1.16m</t>
  </si>
  <si>
    <t>做1牌，内容：3号楼</t>
  </si>
  <si>
    <t>85*126cm</t>
  </si>
  <si>
    <t>63*63cm</t>
  </si>
  <si>
    <t>二层做1块牌：1号楼|门诊综合楼（尺寸：暂定）</t>
  </si>
  <si>
    <t>80*90cm</t>
  </si>
  <si>
    <t>发热门诊外墙：上墙指示牌</t>
  </si>
  <si>
    <t>60*80cm</t>
  </si>
  <si>
    <t>内</t>
  </si>
  <si>
    <t>1.0mm铁皮字喷漆</t>
  </si>
  <si>
    <t>68*86cm</t>
  </si>
  <si>
    <t>科</t>
  </si>
  <si>
    <t>88*86cm</t>
  </si>
  <si>
    <t>综</t>
  </si>
  <si>
    <t>87*86cm</t>
  </si>
  <si>
    <t>合</t>
  </si>
  <si>
    <t>88*87cm</t>
  </si>
  <si>
    <t>大</t>
  </si>
  <si>
    <t>楼</t>
  </si>
  <si>
    <t>88*88cm</t>
  </si>
  <si>
    <t>外</t>
  </si>
  <si>
    <t>86*85cm*1</t>
  </si>
  <si>
    <t>86*84cm*1</t>
  </si>
  <si>
    <t>86*86cm*1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</si>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</sst>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.0_ "/>
  </numFmts>
  <fonts count="29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rgb="FFFF0000"/>
      <name val="宋体"/>
      <charset val="134"/>
      <scheme val="minor"/>
    </font>
    <font>
      <b/>
      <sz val="22"/>
      <name val="宋体"/>
      <charset val="134"/>
      <scheme val="minor"/>
    </font>
    <font>
      <b/>
      <sz val="14"/>
      <name val="宋体"/>
      <charset val="134"/>
      <scheme val="minor"/>
    </font>
    <font>
      <sz val="14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sz val="12"/>
      <name val="SimSun"/>
      <charset val="134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0" fillId="2" borderId="0" xfId="0" applyFill="1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8" fillId="2" borderId="1" xfId="0" applyNumberFormat="1" applyFont="1" applyFill="1" applyBorder="1" applyAlignment="1">
      <alignment horizontal="center" vertical="center" wrapText="1"/>
    </xf>
    <xf numFmtId="177" fontId="8" fillId="2" borderId="1" xfId="0" applyNumberFormat="1" applyFont="1" applyFill="1" applyBorder="1" applyAlignment="1">
      <alignment horizontal="center" vertical="center" wrapText="1"/>
    </xf>
    <xf numFmtId="178" fontId="8" fillId="2" borderId="1" xfId="0" applyNumberFormat="1" applyFont="1" applyFill="1" applyBorder="1" applyAlignment="1">
      <alignment horizontal="center" vertical="center" wrapText="1"/>
    </xf>
    <xf numFmtId="178" fontId="5" fillId="2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png"/><Relationship Id="rId5" Type="http://schemas.openxmlformats.org/officeDocument/2006/relationships/image" Target="media/image5.jpeg"/><Relationship Id="rId4" Type="http://schemas.openxmlformats.org/officeDocument/2006/relationships/image" Target="media/image4.png"/><Relationship Id="rId33" Type="http://schemas.openxmlformats.org/officeDocument/2006/relationships/image" Target="media/image33.jpeg"/><Relationship Id="rId32" Type="http://schemas.openxmlformats.org/officeDocument/2006/relationships/image" Target="media/image32.jpeg"/><Relationship Id="rId31" Type="http://schemas.openxmlformats.org/officeDocument/2006/relationships/image" Target="media/image31.jpeg"/><Relationship Id="rId30" Type="http://schemas.openxmlformats.org/officeDocument/2006/relationships/image" Target="media/image30.png"/><Relationship Id="rId3" Type="http://schemas.openxmlformats.org/officeDocument/2006/relationships/image" Target="media/image3.jpeg"/><Relationship Id="rId29" Type="http://schemas.openxmlformats.org/officeDocument/2006/relationships/image" Target="media/image29.jpeg"/><Relationship Id="rId28" Type="http://schemas.openxmlformats.org/officeDocument/2006/relationships/image" Target="media/image28.jpeg"/><Relationship Id="rId27" Type="http://schemas.openxmlformats.org/officeDocument/2006/relationships/image" Target="media/image27.png"/><Relationship Id="rId26" Type="http://schemas.openxmlformats.org/officeDocument/2006/relationships/image" Target="media/image26.jpeg"/><Relationship Id="rId25" Type="http://schemas.openxmlformats.org/officeDocument/2006/relationships/image" Target="media/image25.jpeg"/><Relationship Id="rId24" Type="http://schemas.openxmlformats.org/officeDocument/2006/relationships/image" Target="media/image24.jpeg"/><Relationship Id="rId23" Type="http://schemas.openxmlformats.org/officeDocument/2006/relationships/image" Target="media/image23.jpe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jpe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png"/><Relationship Id="rId16" Type="http://schemas.openxmlformats.org/officeDocument/2006/relationships/image" Target="media/image16.jpe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0"/>
  <sheetViews>
    <sheetView tabSelected="1" workbookViewId="0">
      <selection activeCell="A1" sqref="A1:I1"/>
    </sheetView>
  </sheetViews>
  <sheetFormatPr defaultColWidth="9" defaultRowHeight="13.5"/>
  <cols>
    <col min="1" max="1" width="6.625" style="5" customWidth="1"/>
    <col min="2" max="2" width="27.0583333333333" style="5" customWidth="1"/>
    <col min="3" max="3" width="25.25" style="6" customWidth="1"/>
    <col min="4" max="4" width="20.4916666666667" style="5" customWidth="1"/>
    <col min="5" max="5" width="7.60833333333333" style="5" customWidth="1"/>
    <col min="6" max="6" width="7.375" style="5" customWidth="1"/>
    <col min="7" max="7" width="11.125" style="5" customWidth="1"/>
    <col min="8" max="8" width="9.625" style="5" customWidth="1"/>
    <col min="9" max="9" width="20.7083333333333" style="5" customWidth="1"/>
    <col min="10" max="10" width="15.875" style="1"/>
    <col min="11" max="16384" width="9" style="1"/>
  </cols>
  <sheetData>
    <row r="1" s="1" customFormat="1" ht="36" customHeight="1" spans="1:9">
      <c r="A1" s="7" t="s">
        <v>0</v>
      </c>
      <c r="B1" s="7"/>
      <c r="C1" s="7"/>
      <c r="D1" s="7"/>
      <c r="E1" s="7"/>
      <c r="F1" s="7"/>
      <c r="G1" s="7"/>
      <c r="H1" s="7"/>
      <c r="I1" s="7"/>
    </row>
    <row r="2" s="1" customFormat="1" ht="30" customHeight="1" spans="1:9">
      <c r="A2" s="8" t="s">
        <v>1</v>
      </c>
      <c r="B2" s="9" t="s">
        <v>2</v>
      </c>
      <c r="C2" s="9" t="s">
        <v>3</v>
      </c>
      <c r="D2" s="9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</row>
    <row r="3" s="2" customFormat="1" ht="99" customHeight="1" spans="1:9">
      <c r="A3" s="10">
        <v>1</v>
      </c>
      <c r="B3" s="11" t="s">
        <v>10</v>
      </c>
      <c r="C3" s="11" t="s">
        <v>11</v>
      </c>
      <c r="D3" s="11" t="s">
        <v>12</v>
      </c>
      <c r="E3" s="18" t="s">
        <v>13</v>
      </c>
      <c r="F3" s="18">
        <v>2</v>
      </c>
      <c r="G3" s="10"/>
      <c r="H3" s="10"/>
      <c r="I3" s="10" t="str">
        <f>_xlfn.DISPIMG("ID_B1CC6C67D5EB4C6DADD4B40F880EE549",1)</f>
        <v>=DISPIMG("ID_B1CC6C67D5EB4C6DADD4B40F880EE549",1)</v>
      </c>
    </row>
    <row r="4" s="2" customFormat="1" ht="148" customHeight="1" spans="1:9">
      <c r="A4" s="10">
        <v>2</v>
      </c>
      <c r="B4" s="11" t="s">
        <v>14</v>
      </c>
      <c r="C4" s="12" t="s">
        <v>15</v>
      </c>
      <c r="D4" s="13" t="s">
        <v>16</v>
      </c>
      <c r="E4" s="19" t="s">
        <v>17</v>
      </c>
      <c r="F4" s="18">
        <v>3</v>
      </c>
      <c r="G4" s="10"/>
      <c r="H4" s="10"/>
      <c r="I4" s="10" t="str">
        <f>_xlfn.DISPIMG("ID_8198CAE0BE644ECC9C4105BD3DF6DB9D",1)</f>
        <v>=DISPIMG("ID_8198CAE0BE644ECC9C4105BD3DF6DB9D",1)</v>
      </c>
    </row>
    <row r="5" s="3" customFormat="1" ht="78.8" spans="1:9">
      <c r="A5" s="14">
        <v>3</v>
      </c>
      <c r="B5" s="15" t="s">
        <v>18</v>
      </c>
      <c r="C5" s="16" t="s">
        <v>19</v>
      </c>
      <c r="D5" s="13" t="s">
        <v>20</v>
      </c>
      <c r="E5" s="20" t="s">
        <v>17</v>
      </c>
      <c r="F5" s="20">
        <v>4</v>
      </c>
      <c r="G5" s="14"/>
      <c r="H5" s="14"/>
      <c r="I5" s="14" t="str">
        <f>_xlfn.DISPIMG("ID_BE54E823D6E74E528DDEDCC86743BE6E",1)</f>
        <v>=DISPIMG("ID_BE54E823D6E74E528DDEDCC86743BE6E",1)</v>
      </c>
    </row>
    <row r="6" s="2" customFormat="1" ht="163" customHeight="1" spans="1:9">
      <c r="A6" s="10">
        <v>6</v>
      </c>
      <c r="B6" s="11" t="s">
        <v>21</v>
      </c>
      <c r="C6" s="12" t="s">
        <v>22</v>
      </c>
      <c r="D6" s="11" t="s">
        <v>23</v>
      </c>
      <c r="E6" s="18" t="s">
        <v>24</v>
      </c>
      <c r="F6" s="18">
        <v>3</v>
      </c>
      <c r="G6" s="10"/>
      <c r="H6" s="10"/>
      <c r="I6" s="10" t="str">
        <f>_xlfn.DISPIMG("ID_540589F0FF914D6B838FEF6F4375DA4E",1)</f>
        <v>=DISPIMG("ID_540589F0FF914D6B838FEF6F4375DA4E",1)</v>
      </c>
    </row>
    <row r="7" s="2" customFormat="1" ht="42" customHeight="1" spans="1:9">
      <c r="A7" s="10">
        <v>7</v>
      </c>
      <c r="B7" s="11" t="s">
        <v>25</v>
      </c>
      <c r="C7" s="11" t="s">
        <v>26</v>
      </c>
      <c r="D7" s="12" t="s">
        <v>27</v>
      </c>
      <c r="E7" s="18" t="s">
        <v>28</v>
      </c>
      <c r="F7" s="18">
        <v>2</v>
      </c>
      <c r="G7" s="10"/>
      <c r="H7" s="10"/>
      <c r="I7" s="10"/>
    </row>
    <row r="8" s="4" customFormat="1" ht="45" customHeight="1" spans="1:9">
      <c r="A8" s="10">
        <v>8</v>
      </c>
      <c r="B8" s="11" t="s">
        <v>29</v>
      </c>
      <c r="C8" s="11" t="s">
        <v>30</v>
      </c>
      <c r="D8" s="11" t="s">
        <v>31</v>
      </c>
      <c r="E8" s="18" t="s">
        <v>32</v>
      </c>
      <c r="F8" s="18">
        <v>148</v>
      </c>
      <c r="G8" s="10"/>
      <c r="H8" s="10"/>
      <c r="I8" s="10" t="str">
        <f>_xlfn.DISPIMG("ID_3140391306DE470187717DD0D00C8D5E",1)</f>
        <v>=DISPIMG("ID_3140391306DE470187717DD0D00C8D5E",1)</v>
      </c>
    </row>
    <row r="9" s="4" customFormat="1" ht="45" customHeight="1" spans="1:9">
      <c r="A9" s="10"/>
      <c r="B9" s="11" t="s">
        <v>29</v>
      </c>
      <c r="C9" s="11" t="s">
        <v>30</v>
      </c>
      <c r="D9" s="11" t="s">
        <v>33</v>
      </c>
      <c r="E9" s="18" t="s">
        <v>32</v>
      </c>
      <c r="F9" s="18">
        <v>110</v>
      </c>
      <c r="G9" s="10"/>
      <c r="H9" s="10"/>
      <c r="I9" s="10"/>
    </row>
    <row r="10" s="4" customFormat="1" ht="75.1" spans="1:9">
      <c r="A10" s="10">
        <v>9</v>
      </c>
      <c r="B10" s="11" t="s">
        <v>34</v>
      </c>
      <c r="C10" s="11" t="s">
        <v>30</v>
      </c>
      <c r="D10" s="11" t="s">
        <v>35</v>
      </c>
      <c r="E10" s="18" t="s">
        <v>36</v>
      </c>
      <c r="F10" s="18">
        <v>207</v>
      </c>
      <c r="G10" s="10"/>
      <c r="H10" s="10"/>
      <c r="I10" s="10" t="str">
        <f>_xlfn.DISPIMG("ID_04A5142869CC411882C1814AF7AB92D6",1)</f>
        <v>=DISPIMG("ID_04A5142869CC411882C1814AF7AB92D6",1)</v>
      </c>
    </row>
    <row r="11" s="4" customFormat="1" ht="30" customHeight="1" spans="1:9">
      <c r="A11" s="10">
        <v>10</v>
      </c>
      <c r="B11" s="11" t="s">
        <v>37</v>
      </c>
      <c r="C11" s="11" t="s">
        <v>30</v>
      </c>
      <c r="D11" s="11" t="s">
        <v>38</v>
      </c>
      <c r="E11" s="18" t="s">
        <v>36</v>
      </c>
      <c r="F11" s="18">
        <v>180</v>
      </c>
      <c r="G11" s="10"/>
      <c r="H11" s="10"/>
      <c r="I11" s="10" t="str">
        <f>_xlfn.DISPIMG("ID_AB4370CF00624528B0D9620D63EA9B23",1)</f>
        <v>=DISPIMG("ID_AB4370CF00624528B0D9620D63EA9B23",1)</v>
      </c>
    </row>
    <row r="12" s="4" customFormat="1" ht="30" customHeight="1" spans="1:9">
      <c r="A12" s="10"/>
      <c r="B12" s="11" t="s">
        <v>37</v>
      </c>
      <c r="C12" s="11" t="s">
        <v>30</v>
      </c>
      <c r="D12" s="11" t="s">
        <v>39</v>
      </c>
      <c r="E12" s="18" t="s">
        <v>36</v>
      </c>
      <c r="F12" s="18">
        <v>66</v>
      </c>
      <c r="G12" s="10"/>
      <c r="H12" s="10"/>
      <c r="I12" s="10"/>
    </row>
    <row r="13" s="4" customFormat="1" ht="28.5" spans="1:9">
      <c r="A13" s="10">
        <v>11</v>
      </c>
      <c r="B13" s="11" t="s">
        <v>40</v>
      </c>
      <c r="C13" s="11" t="s">
        <v>30</v>
      </c>
      <c r="D13" s="17" t="s">
        <v>41</v>
      </c>
      <c r="E13" s="18" t="s">
        <v>36</v>
      </c>
      <c r="F13" s="18">
        <v>90</v>
      </c>
      <c r="G13" s="10"/>
      <c r="H13" s="10"/>
      <c r="I13" s="10" t="str">
        <f>_xlfn.DISPIMG("ID_958FB4979718454C9FC39C564EDE0E54",1)</f>
        <v>=DISPIMG("ID_958FB4979718454C9FC39C564EDE0E54",1)</v>
      </c>
    </row>
    <row r="14" s="4" customFormat="1" ht="37" customHeight="1" spans="1:9">
      <c r="A14" s="10"/>
      <c r="B14" s="11" t="s">
        <v>40</v>
      </c>
      <c r="C14" s="11" t="s">
        <v>30</v>
      </c>
      <c r="D14" s="17" t="s">
        <v>39</v>
      </c>
      <c r="E14" s="18" t="s">
        <v>36</v>
      </c>
      <c r="F14" s="18">
        <v>66</v>
      </c>
      <c r="G14" s="10"/>
      <c r="H14" s="10"/>
      <c r="I14" s="10"/>
    </row>
    <row r="15" s="2" customFormat="1" ht="63" customHeight="1" spans="1:9">
      <c r="A15" s="10">
        <v>12</v>
      </c>
      <c r="B15" s="11" t="s">
        <v>42</v>
      </c>
      <c r="C15" s="11" t="s">
        <v>43</v>
      </c>
      <c r="D15" s="11" t="s">
        <v>44</v>
      </c>
      <c r="E15" s="18" t="s">
        <v>13</v>
      </c>
      <c r="F15" s="18">
        <v>1</v>
      </c>
      <c r="G15" s="10"/>
      <c r="H15" s="10"/>
      <c r="I15" s="10" t="str">
        <f>_xlfn.DISPIMG("ID_FF156EB3F51A4FFC9E769A275F93DE07",1)</f>
        <v>=DISPIMG("ID_FF156EB3F51A4FFC9E769A275F93DE07",1)</v>
      </c>
    </row>
    <row r="16" s="2" customFormat="1" ht="66" customHeight="1" spans="1:9">
      <c r="A16" s="10">
        <v>14</v>
      </c>
      <c r="B16" s="11" t="s">
        <v>45</v>
      </c>
      <c r="C16" s="11" t="s">
        <v>43</v>
      </c>
      <c r="D16" s="11" t="s">
        <v>46</v>
      </c>
      <c r="E16" s="18" t="s">
        <v>13</v>
      </c>
      <c r="F16" s="18">
        <v>1</v>
      </c>
      <c r="G16" s="10"/>
      <c r="H16" s="10"/>
      <c r="I16" s="10" t="str">
        <f>_xlfn.DISPIMG("ID_EDB4FF6D71EF48248A0AD7D755A7223D",1)</f>
        <v>=DISPIMG("ID_EDB4FF6D71EF48248A0AD7D755A7223D",1)</v>
      </c>
    </row>
    <row r="17" s="4" customFormat="1" ht="28.5" spans="1:9">
      <c r="A17" s="10">
        <v>15</v>
      </c>
      <c r="B17" s="11" t="s">
        <v>40</v>
      </c>
      <c r="C17" s="11" t="s">
        <v>30</v>
      </c>
      <c r="D17" s="17" t="s">
        <v>41</v>
      </c>
      <c r="E17" s="18" t="s">
        <v>36</v>
      </c>
      <c r="F17" s="18">
        <v>90</v>
      </c>
      <c r="G17" s="10"/>
      <c r="H17" s="10"/>
      <c r="I17" s="10" t="str">
        <f>_xlfn.DISPIMG("ID_80B4D4DC2341457CAF7743233DF102E6",1)</f>
        <v>=DISPIMG("ID_80B4D4DC2341457CAF7743233DF102E6",1)</v>
      </c>
    </row>
    <row r="18" s="4" customFormat="1" ht="28.5" spans="1:9">
      <c r="A18" s="10"/>
      <c r="B18" s="11" t="s">
        <v>47</v>
      </c>
      <c r="C18" s="11" t="s">
        <v>30</v>
      </c>
      <c r="D18" s="17" t="s">
        <v>39</v>
      </c>
      <c r="E18" s="18" t="s">
        <v>36</v>
      </c>
      <c r="F18" s="18">
        <v>66</v>
      </c>
      <c r="G18" s="10"/>
      <c r="H18" s="10"/>
      <c r="I18" s="10"/>
    </row>
    <row r="19" s="2" customFormat="1" ht="63" customHeight="1" spans="1:9">
      <c r="A19" s="10">
        <v>16</v>
      </c>
      <c r="B19" s="11" t="s">
        <v>48</v>
      </c>
      <c r="C19" s="11" t="s">
        <v>43</v>
      </c>
      <c r="D19" s="11" t="s">
        <v>49</v>
      </c>
      <c r="E19" s="18" t="s">
        <v>13</v>
      </c>
      <c r="F19" s="18">
        <v>1</v>
      </c>
      <c r="G19" s="10"/>
      <c r="H19" s="10"/>
      <c r="I19" s="10" t="str">
        <f>_xlfn.DISPIMG("ID_093A8D7FFD57437D8C59ACD337C851DC",1)</f>
        <v>=DISPIMG("ID_093A8D7FFD57437D8C59ACD337C851DC",1)</v>
      </c>
    </row>
    <row r="20" s="4" customFormat="1" ht="43" customHeight="1" spans="1:9">
      <c r="A20" s="10">
        <v>17</v>
      </c>
      <c r="B20" s="11" t="s">
        <v>50</v>
      </c>
      <c r="C20" s="11" t="s">
        <v>30</v>
      </c>
      <c r="D20" s="17" t="s">
        <v>41</v>
      </c>
      <c r="E20" s="18" t="s">
        <v>32</v>
      </c>
      <c r="F20" s="18">
        <v>90</v>
      </c>
      <c r="G20" s="10"/>
      <c r="H20" s="10"/>
      <c r="I20" s="10" t="str">
        <f>_xlfn.DISPIMG("ID_18573D12B34948CCA6229859F5B672C6",1)</f>
        <v>=DISPIMG("ID_18573D12B34948CCA6229859F5B672C6",1)</v>
      </c>
    </row>
    <row r="21" s="4" customFormat="1" ht="43" customHeight="1" spans="1:9">
      <c r="A21" s="10"/>
      <c r="B21" s="11" t="s">
        <v>50</v>
      </c>
      <c r="C21" s="11" t="s">
        <v>30</v>
      </c>
      <c r="D21" s="17" t="s">
        <v>39</v>
      </c>
      <c r="E21" s="18" t="s">
        <v>32</v>
      </c>
      <c r="F21" s="18">
        <v>66</v>
      </c>
      <c r="G21" s="10"/>
      <c r="H21" s="10"/>
      <c r="I21" s="10"/>
    </row>
    <row r="22" s="4" customFormat="1" ht="51" customHeight="1" spans="1:9">
      <c r="A22" s="10">
        <v>18</v>
      </c>
      <c r="B22" s="11" t="s">
        <v>51</v>
      </c>
      <c r="C22" s="11" t="s">
        <v>30</v>
      </c>
      <c r="D22" s="17" t="s">
        <v>41</v>
      </c>
      <c r="E22" s="18" t="s">
        <v>32</v>
      </c>
      <c r="F22" s="18">
        <v>90</v>
      </c>
      <c r="G22" s="10"/>
      <c r="H22" s="10"/>
      <c r="I22" s="10" t="str">
        <f>_xlfn.DISPIMG("ID_C5067C85B2BF477E9FB280B5A05D3BCF",1)</f>
        <v>=DISPIMG("ID_C5067C85B2BF477E9FB280B5A05D3BCF",1)</v>
      </c>
    </row>
    <row r="23" s="4" customFormat="1" ht="51" customHeight="1" spans="1:9">
      <c r="A23" s="10"/>
      <c r="B23" s="11" t="s">
        <v>52</v>
      </c>
      <c r="C23" s="11" t="s">
        <v>30</v>
      </c>
      <c r="D23" s="17" t="s">
        <v>39</v>
      </c>
      <c r="E23" s="18" t="s">
        <v>32</v>
      </c>
      <c r="F23" s="18">
        <v>66</v>
      </c>
      <c r="G23" s="10"/>
      <c r="H23" s="10"/>
      <c r="I23" s="10"/>
    </row>
    <row r="24" s="2" customFormat="1" ht="78.8" spans="1:9">
      <c r="A24" s="10">
        <v>19</v>
      </c>
      <c r="B24" s="11" t="s">
        <v>53</v>
      </c>
      <c r="C24" s="11" t="s">
        <v>43</v>
      </c>
      <c r="D24" s="11" t="s">
        <v>46</v>
      </c>
      <c r="E24" s="18" t="s">
        <v>13</v>
      </c>
      <c r="F24" s="18">
        <v>1</v>
      </c>
      <c r="G24" s="10"/>
      <c r="H24" s="10"/>
      <c r="I24" s="10" t="str">
        <f>_xlfn.DISPIMG("ID_258B015C77574B0E8250D78A2F102074",1)</f>
        <v>=DISPIMG("ID_258B015C77574B0E8250D78A2F102074",1)</v>
      </c>
    </row>
    <row r="25" s="2" customFormat="1" ht="87" customHeight="1" spans="1:9">
      <c r="A25" s="10">
        <v>20</v>
      </c>
      <c r="B25" s="11" t="s">
        <v>53</v>
      </c>
      <c r="C25" s="11" t="s">
        <v>43</v>
      </c>
      <c r="D25" s="11" t="s">
        <v>46</v>
      </c>
      <c r="E25" s="18" t="s">
        <v>13</v>
      </c>
      <c r="F25" s="18">
        <v>1</v>
      </c>
      <c r="G25" s="10"/>
      <c r="H25" s="10"/>
      <c r="I25" s="10" t="str">
        <f>_xlfn.DISPIMG("ID_01B93DD934AE476C889F053E7FE001AF",1)</f>
        <v>=DISPIMG("ID_01B93DD934AE476C889F053E7FE001AF",1)</v>
      </c>
    </row>
    <row r="26" s="4" customFormat="1" ht="44" customHeight="1" spans="1:9">
      <c r="A26" s="10">
        <v>21</v>
      </c>
      <c r="B26" s="11" t="s">
        <v>54</v>
      </c>
      <c r="C26" s="11" t="s">
        <v>30</v>
      </c>
      <c r="D26" s="17" t="s">
        <v>55</v>
      </c>
      <c r="E26" s="18" t="s">
        <v>32</v>
      </c>
      <c r="F26" s="21">
        <v>131</v>
      </c>
      <c r="G26" s="10"/>
      <c r="H26" s="10"/>
      <c r="I26" s="10" t="str">
        <f>_xlfn.DISPIMG("ID_970C4CC1908C4A61A1D41F65A9813CBB",1)</f>
        <v>=DISPIMG("ID_970C4CC1908C4A61A1D41F65A9813CBB",1)</v>
      </c>
    </row>
    <row r="27" s="4" customFormat="1" ht="44" customHeight="1" spans="1:9">
      <c r="A27" s="10"/>
      <c r="B27" s="11" t="s">
        <v>54</v>
      </c>
      <c r="C27" s="11" t="s">
        <v>30</v>
      </c>
      <c r="D27" s="17" t="s">
        <v>56</v>
      </c>
      <c r="E27" s="18" t="s">
        <v>32</v>
      </c>
      <c r="F27" s="21">
        <v>98</v>
      </c>
      <c r="G27" s="10"/>
      <c r="H27" s="10"/>
      <c r="I27" s="10"/>
    </row>
    <row r="28" s="2" customFormat="1" ht="44" customHeight="1" spans="1:9">
      <c r="A28" s="10"/>
      <c r="B28" s="11" t="s">
        <v>57</v>
      </c>
      <c r="C28" s="11" t="s">
        <v>30</v>
      </c>
      <c r="D28" s="17" t="s">
        <v>58</v>
      </c>
      <c r="E28" s="18" t="s">
        <v>59</v>
      </c>
      <c r="F28" s="22">
        <v>1.69</v>
      </c>
      <c r="G28" s="10"/>
      <c r="H28" s="10"/>
      <c r="I28" s="10"/>
    </row>
    <row r="29" s="2" customFormat="1" ht="44" customHeight="1" spans="1:9">
      <c r="A29" s="10"/>
      <c r="B29" s="11" t="s">
        <v>60</v>
      </c>
      <c r="C29" s="11" t="s">
        <v>30</v>
      </c>
      <c r="D29" s="17" t="s">
        <v>61</v>
      </c>
      <c r="E29" s="18" t="s">
        <v>59</v>
      </c>
      <c r="F29" s="22">
        <v>1.54</v>
      </c>
      <c r="G29" s="10"/>
      <c r="H29" s="10"/>
      <c r="I29" s="10"/>
    </row>
    <row r="30" s="2" customFormat="1" ht="44" customHeight="1" spans="1:9">
      <c r="A30" s="10"/>
      <c r="B30" s="11" t="s">
        <v>62</v>
      </c>
      <c r="C30" s="11" t="s">
        <v>30</v>
      </c>
      <c r="D30" s="17" t="s">
        <v>63</v>
      </c>
      <c r="E30" s="18" t="s">
        <v>59</v>
      </c>
      <c r="F30" s="23">
        <v>1.7</v>
      </c>
      <c r="G30" s="10"/>
      <c r="H30" s="10"/>
      <c r="I30" s="10"/>
    </row>
    <row r="31" s="4" customFormat="1" ht="33" customHeight="1" spans="1:9">
      <c r="A31" s="10">
        <v>22</v>
      </c>
      <c r="B31" s="11" t="s">
        <v>64</v>
      </c>
      <c r="C31" s="11" t="s">
        <v>30</v>
      </c>
      <c r="D31" s="17" t="s">
        <v>65</v>
      </c>
      <c r="E31" s="18" t="s">
        <v>36</v>
      </c>
      <c r="F31" s="18">
        <v>148</v>
      </c>
      <c r="G31" s="10"/>
      <c r="H31" s="10"/>
      <c r="I31" s="10" t="str">
        <f>_xlfn.DISPIMG("ID_31D79154CF2E4670B6F93021569D3FA4",1)</f>
        <v>=DISPIMG("ID_31D79154CF2E4670B6F93021569D3FA4",1)</v>
      </c>
    </row>
    <row r="32" s="4" customFormat="1" ht="33" customHeight="1" spans="1:9">
      <c r="A32" s="10"/>
      <c r="B32" s="11" t="s">
        <v>64</v>
      </c>
      <c r="C32" s="11" t="s">
        <v>30</v>
      </c>
      <c r="D32" s="17" t="s">
        <v>33</v>
      </c>
      <c r="E32" s="18" t="s">
        <v>36</v>
      </c>
      <c r="F32" s="18">
        <v>110</v>
      </c>
      <c r="G32" s="10"/>
      <c r="H32" s="10"/>
      <c r="I32" s="10"/>
    </row>
    <row r="33" s="2" customFormat="1" ht="78.8" spans="1:9">
      <c r="A33" s="10">
        <v>23</v>
      </c>
      <c r="B33" s="11" t="s">
        <v>66</v>
      </c>
      <c r="C33" s="11" t="s">
        <v>43</v>
      </c>
      <c r="D33" s="11" t="s">
        <v>67</v>
      </c>
      <c r="E33" s="18" t="s">
        <v>13</v>
      </c>
      <c r="F33" s="18">
        <v>1</v>
      </c>
      <c r="G33" s="10"/>
      <c r="H33" s="10"/>
      <c r="I33" s="10" t="str">
        <f>_xlfn.DISPIMG("ID_6789F8EE27D6438EBFB1E95A5EFA414A",1)</f>
        <v>=DISPIMG("ID_6789F8EE27D6438EBFB1E95A5EFA414A",1)</v>
      </c>
    </row>
    <row r="34" s="2" customFormat="1" ht="78.8" spans="1:9">
      <c r="A34" s="10">
        <v>24</v>
      </c>
      <c r="B34" s="11" t="s">
        <v>68</v>
      </c>
      <c r="C34" s="11" t="s">
        <v>43</v>
      </c>
      <c r="D34" s="11" t="s">
        <v>69</v>
      </c>
      <c r="E34" s="18" t="s">
        <v>13</v>
      </c>
      <c r="F34" s="18">
        <v>1</v>
      </c>
      <c r="G34" s="10"/>
      <c r="H34" s="10"/>
      <c r="I34" s="10" t="str">
        <f>_xlfn.DISPIMG("ID_7BC53D8B9914486CBF3B12048C138D7E",1)</f>
        <v>=DISPIMG("ID_7BC53D8B9914486CBF3B12048C138D7E",1)</v>
      </c>
    </row>
    <row r="35" s="2" customFormat="1" ht="78.8" spans="1:9">
      <c r="A35" s="10">
        <v>25</v>
      </c>
      <c r="B35" s="11" t="s">
        <v>70</v>
      </c>
      <c r="C35" s="11" t="s">
        <v>43</v>
      </c>
      <c r="D35" s="11" t="s">
        <v>46</v>
      </c>
      <c r="E35" s="18" t="s">
        <v>13</v>
      </c>
      <c r="F35" s="18">
        <v>1</v>
      </c>
      <c r="G35" s="10"/>
      <c r="H35" s="10"/>
      <c r="I35" s="10" t="str">
        <f>_xlfn.DISPIMG("ID_16FF2C1DC1DC4C9888641C7AFD749ABD",1)</f>
        <v>=DISPIMG("ID_16FF2C1DC1DC4C9888641C7AFD749ABD",1)</v>
      </c>
    </row>
    <row r="36" s="2" customFormat="1" ht="88" customHeight="1" spans="1:9">
      <c r="A36" s="10">
        <v>29</v>
      </c>
      <c r="B36" s="11" t="s">
        <v>71</v>
      </c>
      <c r="C36" s="11" t="s">
        <v>43</v>
      </c>
      <c r="D36" s="11" t="s">
        <v>72</v>
      </c>
      <c r="E36" s="18" t="s">
        <v>13</v>
      </c>
      <c r="F36" s="18">
        <v>1</v>
      </c>
      <c r="G36" s="10"/>
      <c r="H36" s="10"/>
      <c r="I36" s="10" t="str">
        <f>_xlfn.DISPIMG("ID_C50D4BFA287C4BCAA3AEBB2B9E667FAD",1)</f>
        <v>=DISPIMG("ID_C50D4BFA287C4BCAA3AEBB2B9E667FAD",1)</v>
      </c>
    </row>
    <row r="37" s="2" customFormat="1" ht="78.8" spans="1:9">
      <c r="A37" s="10">
        <v>30</v>
      </c>
      <c r="B37" s="11" t="s">
        <v>73</v>
      </c>
      <c r="C37" s="11" t="s">
        <v>43</v>
      </c>
      <c r="D37" s="11" t="s">
        <v>74</v>
      </c>
      <c r="E37" s="18" t="s">
        <v>13</v>
      </c>
      <c r="F37" s="18">
        <v>1</v>
      </c>
      <c r="G37" s="10"/>
      <c r="H37" s="10"/>
      <c r="I37" s="10" t="str">
        <f>_xlfn.DISPIMG("ID_9B9A77051F2E40FA8DD79F3ABCD67845",1)</f>
        <v>=DISPIMG("ID_9B9A77051F2E40FA8DD79F3ABCD67845",1)</v>
      </c>
    </row>
    <row r="38" s="2" customFormat="1" ht="78.8" spans="1:9">
      <c r="A38" s="10">
        <v>31</v>
      </c>
      <c r="B38" s="11" t="s">
        <v>75</v>
      </c>
      <c r="C38" s="11" t="s">
        <v>43</v>
      </c>
      <c r="D38" s="11" t="s">
        <v>76</v>
      </c>
      <c r="E38" s="18" t="s">
        <v>13</v>
      </c>
      <c r="F38" s="18">
        <v>1</v>
      </c>
      <c r="G38" s="10"/>
      <c r="H38" s="10"/>
      <c r="I38" s="10" t="str">
        <f>_xlfn.DISPIMG("ID_2BE0AD1732B34215939D11B90A73FE70",1)</f>
        <v>=DISPIMG("ID_2BE0AD1732B34215939D11B90A73FE70",1)</v>
      </c>
    </row>
    <row r="39" s="4" customFormat="1" ht="34" customHeight="1" spans="1:9">
      <c r="A39" s="10">
        <v>32</v>
      </c>
      <c r="B39" s="11" t="s">
        <v>77</v>
      </c>
      <c r="C39" s="11" t="s">
        <v>30</v>
      </c>
      <c r="D39" s="11" t="s">
        <v>78</v>
      </c>
      <c r="E39" s="18" t="s">
        <v>36</v>
      </c>
      <c r="F39" s="18">
        <v>67</v>
      </c>
      <c r="G39" s="10"/>
      <c r="H39" s="10"/>
      <c r="I39" s="10" t="str">
        <f>_xlfn.DISPIMG("ID_F6906E235AF045688D2E6FD088244E42",1)</f>
        <v>=DISPIMG("ID_F6906E235AF045688D2E6FD088244E42",1)</v>
      </c>
    </row>
    <row r="40" s="4" customFormat="1" ht="34" customHeight="1" spans="1:9">
      <c r="A40" s="10"/>
      <c r="B40" s="11" t="s">
        <v>77</v>
      </c>
      <c r="C40" s="11" t="s">
        <v>30</v>
      </c>
      <c r="D40" s="11" t="s">
        <v>79</v>
      </c>
      <c r="E40" s="18" t="s">
        <v>36</v>
      </c>
      <c r="F40" s="18">
        <v>64</v>
      </c>
      <c r="G40" s="10"/>
      <c r="H40" s="10"/>
      <c r="I40" s="10"/>
    </row>
    <row r="41" s="4" customFormat="1" ht="34" customHeight="1" spans="1:9">
      <c r="A41" s="10">
        <v>33</v>
      </c>
      <c r="B41" s="11" t="s">
        <v>77</v>
      </c>
      <c r="C41" s="11" t="s">
        <v>30</v>
      </c>
      <c r="D41" s="11" t="s">
        <v>80</v>
      </c>
      <c r="E41" s="18" t="s">
        <v>32</v>
      </c>
      <c r="F41" s="18">
        <v>123</v>
      </c>
      <c r="G41" s="10"/>
      <c r="H41" s="10"/>
      <c r="I41" s="10" t="str">
        <f>_xlfn.DISPIMG("ID_C4332B7DF113475C88A3B1D09B09FE99",1)</f>
        <v>=DISPIMG("ID_C4332B7DF113475C88A3B1D09B09FE99",1)</v>
      </c>
    </row>
    <row r="42" s="4" customFormat="1" ht="34" customHeight="1" spans="1:9">
      <c r="A42" s="10"/>
      <c r="B42" s="11" t="s">
        <v>77</v>
      </c>
      <c r="C42" s="11" t="s">
        <v>30</v>
      </c>
      <c r="D42" s="11" t="s">
        <v>81</v>
      </c>
      <c r="E42" s="18" t="s">
        <v>32</v>
      </c>
      <c r="F42" s="18">
        <v>125</v>
      </c>
      <c r="G42" s="10"/>
      <c r="H42" s="10"/>
      <c r="I42" s="10"/>
    </row>
    <row r="43" s="4" customFormat="1" ht="34" customHeight="1" spans="1:9">
      <c r="A43" s="10"/>
      <c r="B43" s="11" t="s">
        <v>82</v>
      </c>
      <c r="C43" s="11" t="s">
        <v>30</v>
      </c>
      <c r="D43" s="11" t="s">
        <v>83</v>
      </c>
      <c r="E43" s="18" t="s">
        <v>32</v>
      </c>
      <c r="F43" s="18">
        <v>68</v>
      </c>
      <c r="G43" s="10"/>
      <c r="H43" s="10"/>
      <c r="I43" s="10"/>
    </row>
    <row r="44" s="4" customFormat="1" ht="34" customHeight="1" spans="1:9">
      <c r="A44" s="10"/>
      <c r="B44" s="11" t="s">
        <v>82</v>
      </c>
      <c r="C44" s="11" t="s">
        <v>30</v>
      </c>
      <c r="D44" s="11" t="s">
        <v>84</v>
      </c>
      <c r="E44" s="18" t="s">
        <v>32</v>
      </c>
      <c r="F44" s="18">
        <v>157</v>
      </c>
      <c r="G44" s="10"/>
      <c r="H44" s="10"/>
      <c r="I44" s="10"/>
    </row>
    <row r="45" s="2" customFormat="1" ht="72" customHeight="1" spans="1:9">
      <c r="A45" s="10">
        <v>35</v>
      </c>
      <c r="B45" s="11" t="s">
        <v>85</v>
      </c>
      <c r="C45" s="11" t="s">
        <v>43</v>
      </c>
      <c r="D45" s="11" t="s">
        <v>86</v>
      </c>
      <c r="E45" s="18" t="s">
        <v>13</v>
      </c>
      <c r="F45" s="18">
        <v>1</v>
      </c>
      <c r="G45" s="10"/>
      <c r="H45" s="10"/>
      <c r="I45" s="10" t="str">
        <f>_xlfn.DISPIMG("ID_77295285E3BF4015978C44AA44B95316",1)</f>
        <v>=DISPIMG("ID_77295285E3BF4015978C44AA44B95316",1)</v>
      </c>
    </row>
    <row r="46" s="2" customFormat="1" ht="69" customHeight="1" spans="1:9">
      <c r="A46" s="10">
        <v>36</v>
      </c>
      <c r="B46" s="11" t="s">
        <v>85</v>
      </c>
      <c r="C46" s="11" t="s">
        <v>43</v>
      </c>
      <c r="D46" s="11" t="s">
        <v>86</v>
      </c>
      <c r="E46" s="18" t="s">
        <v>13</v>
      </c>
      <c r="F46" s="18">
        <v>2</v>
      </c>
      <c r="G46" s="10"/>
      <c r="H46" s="10"/>
      <c r="I46" s="10" t="str">
        <f>_xlfn.DISPIMG("ID_993EFC90D0AE4879A76F168275992E7C",1)</f>
        <v>=DISPIMG("ID_993EFC90D0AE4879A76F168275992E7C",1)</v>
      </c>
    </row>
    <row r="47" s="4" customFormat="1" ht="35" customHeight="1" spans="1:9">
      <c r="A47" s="10">
        <v>37</v>
      </c>
      <c r="B47" s="11" t="s">
        <v>87</v>
      </c>
      <c r="C47" s="11" t="s">
        <v>30</v>
      </c>
      <c r="D47" s="11" t="s">
        <v>88</v>
      </c>
      <c r="E47" s="18" t="s">
        <v>36</v>
      </c>
      <c r="F47" s="18">
        <v>126</v>
      </c>
      <c r="G47" s="10"/>
      <c r="H47" s="10"/>
      <c r="I47" s="10" t="str">
        <f>_xlfn.DISPIMG("ID_C877C134FABC4B5891F410EEFBFCEEA9",1)</f>
        <v>=DISPIMG("ID_C877C134FABC4B5891F410EEFBFCEEA9",1)</v>
      </c>
    </row>
    <row r="48" s="4" customFormat="1" ht="35" customHeight="1" spans="1:9">
      <c r="A48" s="10"/>
      <c r="B48" s="11" t="s">
        <v>87</v>
      </c>
      <c r="C48" s="11" t="s">
        <v>30</v>
      </c>
      <c r="D48" s="11" t="s">
        <v>89</v>
      </c>
      <c r="E48" s="18" t="s">
        <v>36</v>
      </c>
      <c r="F48" s="18">
        <v>126</v>
      </c>
      <c r="G48" s="10"/>
      <c r="H48" s="10"/>
      <c r="I48" s="10"/>
    </row>
    <row r="49" s="2" customFormat="1" ht="70" customHeight="1" spans="1:9">
      <c r="A49" s="10">
        <v>38</v>
      </c>
      <c r="B49" s="11" t="s">
        <v>90</v>
      </c>
      <c r="C49" s="11" t="s">
        <v>43</v>
      </c>
      <c r="D49" s="11" t="s">
        <v>91</v>
      </c>
      <c r="E49" s="18" t="s">
        <v>13</v>
      </c>
      <c r="F49" s="18">
        <v>1</v>
      </c>
      <c r="G49" s="10"/>
      <c r="H49" s="10"/>
      <c r="I49" s="10" t="str">
        <f>_xlfn.DISPIMG("ID_10F5A0FF134A42EDAFEF7DF9E0579ED8",1)</f>
        <v>=DISPIMG("ID_10F5A0FF134A42EDAFEF7DF9E0579ED8",1)</v>
      </c>
    </row>
    <row r="50" s="2" customFormat="1" ht="75" customHeight="1" spans="1:9">
      <c r="A50" s="10">
        <v>39</v>
      </c>
      <c r="B50" s="11" t="s">
        <v>92</v>
      </c>
      <c r="C50" s="11" t="s">
        <v>11</v>
      </c>
      <c r="D50" s="11" t="s">
        <v>93</v>
      </c>
      <c r="E50" s="18" t="s">
        <v>13</v>
      </c>
      <c r="F50" s="18">
        <v>1</v>
      </c>
      <c r="G50" s="10"/>
      <c r="H50" s="10"/>
      <c r="I50" s="10" t="str">
        <f>_xlfn.DISPIMG("ID_69D55534E3D04D53B58E9296BBFD521F",1)</f>
        <v>=DISPIMG("ID_69D55534E3D04D53B58E9296BBFD521F",1)</v>
      </c>
    </row>
    <row r="51" s="4" customFormat="1" ht="35" customHeight="1" spans="1:9">
      <c r="A51" s="10">
        <v>40</v>
      </c>
      <c r="B51" s="18" t="s">
        <v>94</v>
      </c>
      <c r="C51" s="18" t="s">
        <v>95</v>
      </c>
      <c r="D51" s="18" t="s">
        <v>96</v>
      </c>
      <c r="E51" s="18" t="s">
        <v>36</v>
      </c>
      <c r="F51" s="18">
        <v>86</v>
      </c>
      <c r="G51" s="10"/>
      <c r="H51" s="24"/>
      <c r="I51" s="10" t="str">
        <f>_xlfn.DISPIMG("ID_BDB4E47AC1DF41679591017B3E7606BF",1)</f>
        <v>=DISPIMG("ID_BDB4E47AC1DF41679591017B3E7606BF",1)</v>
      </c>
    </row>
    <row r="52" s="4" customFormat="1" ht="35" customHeight="1" spans="1:9">
      <c r="A52" s="10"/>
      <c r="B52" s="18" t="s">
        <v>97</v>
      </c>
      <c r="C52" s="18" t="s">
        <v>95</v>
      </c>
      <c r="D52" s="18" t="s">
        <v>98</v>
      </c>
      <c r="E52" s="18" t="s">
        <v>36</v>
      </c>
      <c r="F52" s="18">
        <v>88</v>
      </c>
      <c r="G52" s="10"/>
      <c r="H52" s="24"/>
      <c r="I52" s="10"/>
    </row>
    <row r="53" s="4" customFormat="1" ht="35" customHeight="1" spans="1:9">
      <c r="A53" s="10"/>
      <c r="B53" s="18" t="s">
        <v>99</v>
      </c>
      <c r="C53" s="18" t="s">
        <v>95</v>
      </c>
      <c r="D53" s="18" t="s">
        <v>100</v>
      </c>
      <c r="E53" s="18" t="s">
        <v>36</v>
      </c>
      <c r="F53" s="18">
        <v>87</v>
      </c>
      <c r="G53" s="10"/>
      <c r="H53" s="24"/>
      <c r="I53" s="10"/>
    </row>
    <row r="54" s="4" customFormat="1" ht="35" customHeight="1" spans="1:9">
      <c r="A54" s="10"/>
      <c r="B54" s="18" t="s">
        <v>101</v>
      </c>
      <c r="C54" s="18" t="s">
        <v>95</v>
      </c>
      <c r="D54" s="18" t="s">
        <v>102</v>
      </c>
      <c r="E54" s="18" t="s">
        <v>36</v>
      </c>
      <c r="F54" s="18">
        <v>88</v>
      </c>
      <c r="G54" s="10"/>
      <c r="H54" s="24"/>
      <c r="I54" s="10"/>
    </row>
    <row r="55" s="4" customFormat="1" ht="35" customHeight="1" spans="1:9">
      <c r="A55" s="10"/>
      <c r="B55" s="18" t="s">
        <v>103</v>
      </c>
      <c r="C55" s="18" t="s">
        <v>95</v>
      </c>
      <c r="D55" s="18" t="s">
        <v>102</v>
      </c>
      <c r="E55" s="18" t="s">
        <v>36</v>
      </c>
      <c r="F55" s="18">
        <v>88</v>
      </c>
      <c r="G55" s="10"/>
      <c r="H55" s="24"/>
      <c r="I55" s="10"/>
    </row>
    <row r="56" s="4" customFormat="1" ht="35" customHeight="1" spans="1:9">
      <c r="A56" s="10"/>
      <c r="B56" s="18" t="s">
        <v>104</v>
      </c>
      <c r="C56" s="18" t="s">
        <v>95</v>
      </c>
      <c r="D56" s="18" t="s">
        <v>105</v>
      </c>
      <c r="E56" s="18" t="s">
        <v>36</v>
      </c>
      <c r="F56" s="18">
        <v>88</v>
      </c>
      <c r="G56" s="10"/>
      <c r="H56" s="24"/>
      <c r="I56" s="10"/>
    </row>
    <row r="57" s="4" customFormat="1" ht="35" customHeight="1" spans="1:9">
      <c r="A57" s="10">
        <v>41</v>
      </c>
      <c r="B57" s="18" t="s">
        <v>106</v>
      </c>
      <c r="C57" s="18" t="s">
        <v>95</v>
      </c>
      <c r="D57" s="18" t="s">
        <v>107</v>
      </c>
      <c r="E57" s="18" t="s">
        <v>36</v>
      </c>
      <c r="F57" s="18">
        <v>86</v>
      </c>
      <c r="G57" s="10"/>
      <c r="H57" s="24"/>
      <c r="I57" s="10" t="str">
        <f>_xlfn.DISPIMG("ID_0F172CE8625D460A9F14BEE4BE643B98",1)</f>
        <v>=DISPIMG("ID_0F172CE8625D460A9F14BEE4BE643B98",1)</v>
      </c>
    </row>
    <row r="58" s="4" customFormat="1" ht="35" customHeight="1" spans="1:9">
      <c r="A58" s="10"/>
      <c r="B58" s="18" t="s">
        <v>97</v>
      </c>
      <c r="C58" s="18" t="s">
        <v>95</v>
      </c>
      <c r="D58" s="18" t="s">
        <v>108</v>
      </c>
      <c r="E58" s="18" t="s">
        <v>36</v>
      </c>
      <c r="F58" s="18">
        <v>86</v>
      </c>
      <c r="G58" s="10"/>
      <c r="H58" s="24"/>
      <c r="I58" s="10"/>
    </row>
    <row r="59" s="4" customFormat="1" ht="35" customHeight="1" spans="1:9">
      <c r="A59" s="10"/>
      <c r="B59" s="18" t="s">
        <v>104</v>
      </c>
      <c r="C59" s="18" t="s">
        <v>95</v>
      </c>
      <c r="D59" s="18" t="s">
        <v>109</v>
      </c>
      <c r="E59" s="18" t="s">
        <v>36</v>
      </c>
      <c r="F59" s="18">
        <v>86</v>
      </c>
      <c r="G59" s="10"/>
      <c r="H59" s="24"/>
      <c r="I59" s="10"/>
    </row>
    <row r="60" s="2" customFormat="1" ht="35" customHeight="1" spans="1:9">
      <c r="A60" s="10" t="s">
        <v>110</v>
      </c>
      <c r="B60" s="18"/>
      <c r="C60" s="18"/>
      <c r="D60" s="18"/>
      <c r="E60" s="18"/>
      <c r="F60" s="18"/>
      <c r="G60" s="10"/>
      <c r="H60" s="10"/>
      <c r="I60" s="10"/>
    </row>
  </sheetData>
  <mergeCells count="27">
    <mergeCell ref="A1:I1"/>
    <mergeCell ref="A8:A9"/>
    <mergeCell ref="A11:A12"/>
    <mergeCell ref="A13:A14"/>
    <mergeCell ref="A17:A18"/>
    <mergeCell ref="A20:A21"/>
    <mergeCell ref="A22:A23"/>
    <mergeCell ref="A26:A30"/>
    <mergeCell ref="A31:A32"/>
    <mergeCell ref="A39:A40"/>
    <mergeCell ref="A41:A44"/>
    <mergeCell ref="A47:A48"/>
    <mergeCell ref="A51:A56"/>
    <mergeCell ref="A57:A59"/>
    <mergeCell ref="I8:I9"/>
    <mergeCell ref="I11:I12"/>
    <mergeCell ref="I13:I14"/>
    <mergeCell ref="I17:I18"/>
    <mergeCell ref="I20:I21"/>
    <mergeCell ref="I22:I23"/>
    <mergeCell ref="I26:I30"/>
    <mergeCell ref="I31:I32"/>
    <mergeCell ref="I39:I40"/>
    <mergeCell ref="I41:I44"/>
    <mergeCell ref="I47:I48"/>
    <mergeCell ref="I51:I56"/>
    <mergeCell ref="I57:I59"/>
  </mergeCells>
  <pageMargins left="0.75" right="0.75" top="1" bottom="1" header="0.5" footer="0.5"/>
  <pageSetup paperSize="9" scale="64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千里马</cp:lastModifiedBy>
  <dcterms:created xsi:type="dcterms:W3CDTF">2025-08-24T01:26:00Z</dcterms:created>
  <dcterms:modified xsi:type="dcterms:W3CDTF">2025-09-19T00:43:39Z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EA3CC384FD104D8C9EFB86126D92AAE8_13</vt:lpwstr>
  </property>
  <property fmtid="{D5CDD505-2E9C-101B-9397-08002B2CF9AE}" pid="3" name="KSOProductBuildVer">
    <vt:lpwstr>2052-12.1.0.22525</vt:lpwstr>
  </property>
</Properties>
</file>